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34060c3dcb5e50/Documents/Trabajos/En revisión/CT - Tobich/Rev_1/"/>
    </mc:Choice>
  </mc:AlternateContent>
  <xr:revisionPtr revIDLastSave="24" documentId="8_{B2EFD31F-1E50-4784-A421-C19DD1166EAB}" xr6:coauthVersionLast="47" xr6:coauthVersionMax="47" xr10:uidLastSave="{B40B715F-CE07-4FA6-AB69-2F582D4954C6}"/>
  <bookViews>
    <workbookView xWindow="-108" yWindow="-108" windowWidth="23256" windowHeight="12456" xr2:uid="{C7A02DB2-58B6-4A72-850D-3CFC3C04D3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L21" i="1" s="1"/>
  <c r="M21" i="1" s="1"/>
  <c r="C8" i="1"/>
  <c r="D8" i="1" s="1"/>
  <c r="M6" i="1" s="1"/>
  <c r="M9" i="1" s="1"/>
  <c r="M12" i="1" s="1"/>
  <c r="O12" i="1" s="1"/>
  <c r="B4" i="1"/>
  <c r="B3" i="1"/>
</calcChain>
</file>

<file path=xl/sharedStrings.xml><?xml version="1.0" encoding="utf-8"?>
<sst xmlns="http://schemas.openxmlformats.org/spreadsheetml/2006/main" count="39" uniqueCount="34">
  <si>
    <t>CT</t>
  </si>
  <si>
    <t>AS</t>
  </si>
  <si>
    <t>2 persons</t>
  </si>
  <si>
    <t>12 hours</t>
  </si>
  <si>
    <t>3 days</t>
  </si>
  <si>
    <t>9 meses</t>
  </si>
  <si>
    <t>Baterías</t>
  </si>
  <si>
    <t>CPSD</t>
  </si>
  <si>
    <t>Total cost method</t>
  </si>
  <si>
    <t>SD</t>
  </si>
  <si>
    <t>number species detected</t>
  </si>
  <si>
    <t>Deployment</t>
  </si>
  <si>
    <t>Total</t>
  </si>
  <si>
    <t>USD 7600</t>
  </si>
  <si>
    <t>Días</t>
  </si>
  <si>
    <t>Comida</t>
  </si>
  <si>
    <t>Personas</t>
  </si>
  <si>
    <t>4 viajes</t>
  </si>
  <si>
    <t>9 12 20</t>
  </si>
  <si>
    <t>13 10 21</t>
  </si>
  <si>
    <t>3 10 22</t>
  </si>
  <si>
    <t>9 8 23</t>
  </si>
  <si>
    <t>hours</t>
  </si>
  <si>
    <t>Species</t>
  </si>
  <si>
    <t>Cost (USD)</t>
  </si>
  <si>
    <t>Cost</t>
  </si>
  <si>
    <t>Lasting</t>
  </si>
  <si>
    <t>Diary utility</t>
  </si>
  <si>
    <t>guaraníes (PYG)</t>
  </si>
  <si>
    <t>persons</t>
  </si>
  <si>
    <t>Field days</t>
  </si>
  <si>
    <t>Auxiliary calculation</t>
  </si>
  <si>
    <t>months*days*hours</t>
  </si>
  <si>
    <t>Given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</si>
</sst>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43" fontId="0" fillId="0" borderId="0" xfId="0" applyNumberFormat="1"/>
    <xf numFmtId="0" fontId="2" fillId="2" borderId="0" xfId="0" applyFont="1" applyFill="1"/>
    <xf numFmtId="0" fontId="4" fillId="0" borderId="0" xfId="0" applyFont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B8141-4338-4F39-AE34-8287500194DC}">
  <dimension ref="A1:P27"/>
  <sheetViews>
    <sheetView tabSelected="1" workbookViewId="0">
      <selection activeCell="A11" sqref="A11"/>
    </sheetView>
  </sheetViews>
  <sheetFormatPr defaultRowHeight="14.4" x14ac:dyDescent="0.3"/>
  <cols>
    <col min="10" max="10" width="12.77734375" customWidth="1"/>
    <col min="12" max="12" width="11.109375" customWidth="1"/>
    <col min="13" max="13" width="10.88671875" customWidth="1"/>
  </cols>
  <sheetData>
    <row r="1" spans="1:16" x14ac:dyDescent="0.3">
      <c r="A1" s="5"/>
      <c r="B1" s="5" t="s">
        <v>31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x14ac:dyDescent="0.3">
      <c r="D2" t="s">
        <v>33</v>
      </c>
    </row>
    <row r="3" spans="1:16" x14ac:dyDescent="0.3">
      <c r="A3" s="6" t="s">
        <v>0</v>
      </c>
      <c r="B3">
        <f>9*30*24</f>
        <v>6480</v>
      </c>
      <c r="C3" t="s">
        <v>22</v>
      </c>
      <c r="D3" t="s">
        <v>32</v>
      </c>
    </row>
    <row r="4" spans="1:16" x14ac:dyDescent="0.3">
      <c r="A4" s="7" t="s">
        <v>1</v>
      </c>
      <c r="B4">
        <f>2*12*3</f>
        <v>72</v>
      </c>
      <c r="C4" t="s">
        <v>2</v>
      </c>
      <c r="D4" t="s">
        <v>3</v>
      </c>
      <c r="E4" t="s">
        <v>4</v>
      </c>
    </row>
    <row r="6" spans="1:16" x14ac:dyDescent="0.3">
      <c r="L6" t="s">
        <v>5</v>
      </c>
      <c r="M6" s="1">
        <f>D8*9</f>
        <v>10479.452054794521</v>
      </c>
    </row>
    <row r="7" spans="1:16" x14ac:dyDescent="0.3">
      <c r="B7" t="s">
        <v>25</v>
      </c>
      <c r="C7" t="s">
        <v>26</v>
      </c>
      <c r="D7" t="s">
        <v>27</v>
      </c>
      <c r="L7" t="s">
        <v>6</v>
      </c>
      <c r="M7">
        <v>50000</v>
      </c>
    </row>
    <row r="8" spans="1:16" x14ac:dyDescent="0.3">
      <c r="A8" s="6" t="s">
        <v>0</v>
      </c>
      <c r="B8">
        <v>1700000</v>
      </c>
      <c r="C8">
        <f>4*365</f>
        <v>1460</v>
      </c>
      <c r="D8">
        <f>B8/C8</f>
        <v>1164.3835616438357</v>
      </c>
      <c r="E8" t="s">
        <v>28</v>
      </c>
      <c r="H8" t="s">
        <v>7</v>
      </c>
      <c r="I8" t="s">
        <v>8</v>
      </c>
      <c r="L8" t="s">
        <v>9</v>
      </c>
      <c r="M8">
        <v>40000</v>
      </c>
    </row>
    <row r="9" spans="1:16" x14ac:dyDescent="0.3">
      <c r="I9" t="s">
        <v>10</v>
      </c>
      <c r="M9" s="2">
        <f>SUM(M6:M8)</f>
        <v>100479.45205479453</v>
      </c>
    </row>
    <row r="10" spans="1:16" x14ac:dyDescent="0.3">
      <c r="L10" t="s">
        <v>11</v>
      </c>
      <c r="M10" s="2">
        <v>4000000</v>
      </c>
    </row>
    <row r="11" spans="1:16" x14ac:dyDescent="0.3">
      <c r="A11" s="7" t="s">
        <v>1</v>
      </c>
      <c r="B11">
        <v>2</v>
      </c>
      <c r="C11" t="s">
        <v>29</v>
      </c>
    </row>
    <row r="12" spans="1:16" x14ac:dyDescent="0.3">
      <c r="L12" t="s">
        <v>12</v>
      </c>
      <c r="M12" s="3">
        <f>M9+M10</f>
        <v>4100479.4520547944</v>
      </c>
      <c r="N12" t="s">
        <v>13</v>
      </c>
      <c r="O12" s="3">
        <f>M12/7600</f>
        <v>539.53677000720984</v>
      </c>
    </row>
    <row r="20" spans="3:13" x14ac:dyDescent="0.3">
      <c r="C20" t="s">
        <v>30</v>
      </c>
      <c r="G20" t="s">
        <v>14</v>
      </c>
      <c r="H20" t="s">
        <v>15</v>
      </c>
      <c r="I20" t="s">
        <v>16</v>
      </c>
      <c r="K20" t="s">
        <v>17</v>
      </c>
    </row>
    <row r="21" spans="3:13" x14ac:dyDescent="0.3">
      <c r="C21" t="s">
        <v>18</v>
      </c>
      <c r="F21">
        <v>3</v>
      </c>
      <c r="G21">
        <v>12</v>
      </c>
      <c r="H21">
        <v>250000</v>
      </c>
      <c r="I21">
        <v>2</v>
      </c>
      <c r="J21" s="2">
        <f>G21*H21*I21</f>
        <v>6000000</v>
      </c>
      <c r="K21">
        <v>16000000</v>
      </c>
      <c r="L21" s="3">
        <f>J21+K21</f>
        <v>22000000</v>
      </c>
      <c r="M21" s="4">
        <f>L21/7600</f>
        <v>2894.7368421052633</v>
      </c>
    </row>
    <row r="22" spans="3:13" x14ac:dyDescent="0.3">
      <c r="C22" t="s">
        <v>19</v>
      </c>
      <c r="F22">
        <v>3</v>
      </c>
    </row>
    <row r="23" spans="3:13" x14ac:dyDescent="0.3">
      <c r="C23" t="s">
        <v>20</v>
      </c>
      <c r="F23">
        <v>3</v>
      </c>
    </row>
    <row r="24" spans="3:13" x14ac:dyDescent="0.3">
      <c r="C24" t="s">
        <v>21</v>
      </c>
      <c r="F24">
        <v>3</v>
      </c>
    </row>
    <row r="25" spans="3:13" x14ac:dyDescent="0.3">
      <c r="K25" t="s">
        <v>22</v>
      </c>
      <c r="L25" t="s">
        <v>23</v>
      </c>
      <c r="M25" t="s">
        <v>24</v>
      </c>
    </row>
    <row r="26" spans="3:13" x14ac:dyDescent="0.3">
      <c r="J26" t="s">
        <v>0</v>
      </c>
      <c r="K26">
        <v>6480</v>
      </c>
      <c r="L26">
        <v>4</v>
      </c>
      <c r="M26">
        <v>540</v>
      </c>
    </row>
    <row r="27" spans="3:13" x14ac:dyDescent="0.3">
      <c r="J27" t="s">
        <v>1</v>
      </c>
      <c r="K27">
        <v>72</v>
      </c>
      <c r="L27">
        <v>3</v>
      </c>
      <c r="M27">
        <v>2895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 Cacciali</dc:creator>
  <cp:lastModifiedBy>Pier Cacciali</cp:lastModifiedBy>
  <dcterms:created xsi:type="dcterms:W3CDTF">2025-01-16T22:05:35Z</dcterms:created>
  <dcterms:modified xsi:type="dcterms:W3CDTF">2025-03-18T02:06:41Z</dcterms:modified>
</cp:coreProperties>
</file>